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server\users\jog\system\skrivebord\Finnerlønn\"/>
    </mc:Choice>
  </mc:AlternateContent>
  <xr:revisionPtr revIDLastSave="0" documentId="13_ncr:1_{D002ED59-5C88-4D8A-B416-C935FB50F73B}" xr6:coauthVersionLast="36" xr6:coauthVersionMax="36" xr10:uidLastSave="{00000000-0000-0000-0000-000000000000}"/>
  <bookViews>
    <workbookView xWindow="0" yWindow="0" windowWidth="28800" windowHeight="13425" xr2:uid="{5AA60420-020F-49F3-8291-C3ED1E9E15AB}"/>
  </bookViews>
  <sheets>
    <sheet name="Ark1" sheetId="1" r:id="rId1"/>
    <sheet name="Ark2" sheetId="2" state="hidden" r:id="rId2"/>
  </sheets>
  <definedNames>
    <definedName name="ABC">'Ark2'!$D$2:$D$5</definedName>
    <definedName name="Funnhåndtering">'Ark2'!$I$2:$I$3</definedName>
    <definedName name="Funnopplysninger">'Ark2'!$E$2:$E$4</definedName>
    <definedName name="Funnsituasjon">'Ark2'!$B$2:$B$5</definedName>
    <definedName name="Ja_eller_nei">'Ark2'!$C$2:$C$3</definedName>
    <definedName name="JaNei">'Ark2'!#REF!</definedName>
    <definedName name="Kontekst">'Ark2'!$G$2:$G$4</definedName>
    <definedName name="Kulturhistorisk">'Ark2'!$L$3:$L$4</definedName>
    <definedName name="Metall">'Ark2'!$F$2:$F$3</definedName>
    <definedName name="Sjeldenhet">'Ark2'!$J$2:$J$5</definedName>
    <definedName name="_xlnm.Print_Area" localSheetId="0">'Ark1'!$B$2:$D$42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8" i="1" l="1"/>
  <c r="D29" i="1" l="1"/>
  <c r="E19" i="1" l="1"/>
  <c r="D25" i="1" l="1"/>
  <c r="D26" i="1" l="1"/>
  <c r="D35" i="1" l="1"/>
  <c r="D27" i="1"/>
  <c r="C36" i="1" l="1"/>
  <c r="D36" i="1" s="1"/>
  <c r="E20" i="1"/>
  <c r="F25" i="1"/>
  <c r="D30" i="1" l="1"/>
  <c r="D31" i="1" s="1"/>
  <c r="D37" i="1" s="1"/>
  <c r="D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Jostein Gundersen</author>
  </authors>
  <commentList>
    <comment ref="B5" authorId="0" shapeId="0" xr:uid="{1FD295A5-91A6-415C-B48A-31028DAE9D5B}">
      <text>
        <r>
          <rPr>
            <sz val="9"/>
            <color indexed="81"/>
            <rFont val="Tahoma"/>
            <family val="2"/>
          </rPr>
          <t>Velg rett museum fra nedtrekksmenyen</t>
        </r>
      </text>
    </comment>
    <comment ref="C7" authorId="0" shapeId="0" xr:uid="{CA35C25E-F3F9-4486-8AE3-D0D5C535ABE1}">
      <text>
        <r>
          <rPr>
            <sz val="9"/>
            <color indexed="81"/>
            <rFont val="Tahoma"/>
            <family val="2"/>
          </rPr>
          <t>Hva slags gjenstand gjelder innstillingen?</t>
        </r>
      </text>
    </comment>
    <comment ref="D8" authorId="0" shapeId="0" xr:uid="{41FE9736-661C-4AE6-9535-4F8ACE9D169C}">
      <text>
        <r>
          <rPr>
            <sz val="9"/>
            <color indexed="81"/>
            <rFont val="Tahoma"/>
            <family val="2"/>
          </rPr>
          <t>Gjenstandsnummer i museets database (T-nr, C-nr etc)</t>
        </r>
      </text>
    </comment>
    <comment ref="D9" authorId="0" shapeId="0" xr:uid="{5757157F-A238-4F45-BB1B-5E808FBE0327}">
      <text>
        <r>
          <rPr>
            <sz val="9"/>
            <color indexed="81"/>
            <rFont val="Tahoma"/>
            <family val="2"/>
          </rPr>
          <t>Museets saksnummer</t>
        </r>
      </text>
    </comment>
    <comment ref="B10" authorId="0" shapeId="0" xr:uid="{2659F702-4E13-4EC5-9F76-EA80AC05DD76}">
      <text>
        <r>
          <rPr>
            <b/>
            <sz val="9"/>
            <color indexed="81"/>
            <rFont val="Tahoma"/>
            <family val="2"/>
          </rPr>
          <t xml:space="preserve">Linjeskift?
</t>
        </r>
        <r>
          <rPr>
            <sz val="9"/>
            <color indexed="81"/>
            <rFont val="Tahoma"/>
            <family val="2"/>
          </rPr>
          <t xml:space="preserve">Dersom du ønsker linjeskift i teksten klikker du </t>
        </r>
        <r>
          <rPr>
            <b/>
            <sz val="9"/>
            <color indexed="81"/>
            <rFont val="Tahoma"/>
            <family val="2"/>
          </rPr>
          <t>Alt+enter</t>
        </r>
      </text>
    </comment>
    <comment ref="C11" authorId="0" shapeId="0" xr:uid="{F410F1A2-1308-4C22-B698-2E3D96656C18}">
      <text>
        <r>
          <rPr>
            <sz val="9"/>
            <color indexed="81"/>
            <rFont val="Tahoma"/>
            <family val="2"/>
          </rPr>
          <t>Hvem er saksbehandler?</t>
        </r>
      </text>
    </comment>
    <comment ref="C14" authorId="0" shapeId="0" xr:uid="{B274A18D-91BF-436E-B722-B65E059B7B2B}">
      <text>
        <r>
          <rPr>
            <sz val="9"/>
            <color indexed="81"/>
            <rFont val="Tahoma"/>
            <family val="2"/>
          </rPr>
          <t>Velg verdigruppe som kan kvalifisere til finnerlønn (B-D), jf. hjelpetabell til retningslinjer for finnerlønn</t>
        </r>
      </text>
    </comment>
    <comment ref="D14" authorId="0" shapeId="0" xr:uid="{6D6FA51F-7EE5-432C-9805-D60BF3C12C79}">
      <text>
        <r>
          <rPr>
            <sz val="9"/>
            <color indexed="81"/>
            <rFont val="Tahoma"/>
            <family val="2"/>
          </rPr>
          <t>Gjenstander i gruppe B (kr 500-1000) skal vurderes til enten kr 500, kr 750 eller kr 1000. 
Gjenstander i gruppe C og D skal vurderes til hele 500 (dvs kr 1000, 1500, 2000, 2500 osv)</t>
        </r>
      </text>
    </comment>
    <comment ref="C16" authorId="0" shapeId="0" xr:uid="{D725C334-DB91-4C86-9C3A-FED6D7C7B183}">
      <text>
        <r>
          <rPr>
            <sz val="9"/>
            <color indexed="81"/>
            <rFont val="Tahoma"/>
            <family val="2"/>
          </rPr>
          <t>Hvordan er funnet gjort? Velg fra listen</t>
        </r>
      </text>
    </comment>
    <comment ref="C17" authorId="0" shapeId="0" xr:uid="{56686EF1-6B32-4391-A865-DDC6B9570C0E}">
      <text>
        <r>
          <rPr>
            <sz val="9"/>
            <color indexed="81"/>
            <rFont val="Tahoma"/>
            <family val="2"/>
          </rPr>
          <t>Dersom innstillingen gjelder metallsøkerfunn, og avstand er mindre enn 25 meter, skal innstilling særlig begrunnes</t>
        </r>
      </text>
    </comment>
    <comment ref="B34" authorId="0" shapeId="0" xr:uid="{1C294F0A-5AFB-49C8-BC1D-2AE610D8FFE8}">
      <text>
        <r>
          <rPr>
            <b/>
            <sz val="9"/>
            <color indexed="81"/>
            <rFont val="Tahoma"/>
            <charset val="1"/>
          </rPr>
          <t>Gull eller sølv?</t>
        </r>
      </text>
    </comment>
    <comment ref="D34" authorId="0" shapeId="0" xr:uid="{0E632E44-36FF-4D19-8788-65C55790964E}">
      <text>
        <r>
          <rPr>
            <b/>
            <sz val="9"/>
            <color indexed="81"/>
            <rFont val="Tahoma"/>
            <family val="2"/>
          </rPr>
          <t>Vekt:</t>
        </r>
        <r>
          <rPr>
            <sz val="9"/>
            <color indexed="81"/>
            <rFont val="Tahoma"/>
            <family val="2"/>
          </rPr>
          <t xml:space="preserve">
Angi gull eller sølvvekt i gram</t>
        </r>
      </text>
    </comment>
    <comment ref="C35" authorId="0" shapeId="0" xr:uid="{CFF98448-3569-4091-B39B-863FC76F390F}">
      <text>
        <r>
          <rPr>
            <b/>
            <sz val="9"/>
            <color indexed="81"/>
            <rFont val="Tahoma"/>
            <family val="2"/>
          </rPr>
          <t>Metallpris:</t>
        </r>
        <r>
          <rPr>
            <sz val="9"/>
            <color indexed="81"/>
            <rFont val="Tahoma"/>
            <family val="2"/>
          </rPr>
          <t xml:space="preserve">
Angi gull- eller sølvverdi i kr pr gram</t>
        </r>
      </text>
    </comment>
    <comment ref="D38" authorId="0" shapeId="0" xr:uid="{FE314F15-AF23-400D-B636-4E69BFD652F4}">
      <text>
        <r>
          <rPr>
            <b/>
            <sz val="9"/>
            <color indexed="81"/>
            <rFont val="Tahoma"/>
            <charset val="1"/>
          </rPr>
          <t>Riksantikvaren:
Samlet finnerlønn blir automatisk rundet opp til nærmeste hele kr 100.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41" authorId="0" shapeId="0" xr:uid="{87C646D9-D58F-44CD-92F1-D4AEED5DB2BC}">
      <text>
        <r>
          <rPr>
            <b/>
            <sz val="9"/>
            <color indexed="81"/>
            <rFont val="Tahoma"/>
            <charset val="1"/>
          </rPr>
          <t xml:space="preserve">Linjeskift?
</t>
        </r>
        <r>
          <rPr>
            <sz val="9"/>
            <color indexed="81"/>
            <rFont val="Tahoma"/>
            <family val="2"/>
          </rPr>
          <t>Dersom du ønsker linjeskift i teksten klikker du</t>
        </r>
        <r>
          <rPr>
            <b/>
            <sz val="9"/>
            <color indexed="81"/>
            <rFont val="Tahoma"/>
            <charset val="1"/>
          </rPr>
          <t xml:space="preserve"> Alt+enter</t>
        </r>
      </text>
    </comment>
  </commentList>
</comments>
</file>

<file path=xl/sharedStrings.xml><?xml version="1.0" encoding="utf-8"?>
<sst xmlns="http://schemas.openxmlformats.org/spreadsheetml/2006/main" count="73" uniqueCount="70">
  <si>
    <t>Metallsøk/ tilfeldig funn</t>
  </si>
  <si>
    <t>Metallsøk</t>
  </si>
  <si>
    <t>Tilfeldig funn</t>
  </si>
  <si>
    <t>Åkervandring</t>
  </si>
  <si>
    <t>Fonnefunn</t>
  </si>
  <si>
    <t>Funnsituasjon</t>
  </si>
  <si>
    <t>Avstand nærmeste aut. fredet kulturminne</t>
  </si>
  <si>
    <t>meter</t>
  </si>
  <si>
    <t>I utmark?</t>
  </si>
  <si>
    <t>Ja</t>
  </si>
  <si>
    <t>Nei</t>
  </si>
  <si>
    <t>Ja_eller_nei</t>
  </si>
  <si>
    <t>Retningslinjer for metallsøk er fulgt?</t>
  </si>
  <si>
    <t>Har grunneier gitt tillatelse til søkingen?</t>
  </si>
  <si>
    <t>Funndato</t>
  </si>
  <si>
    <t>Verdigruppe</t>
  </si>
  <si>
    <t>ABC</t>
  </si>
  <si>
    <t>Funnopplysninger</t>
  </si>
  <si>
    <t>Kontekst</t>
  </si>
  <si>
    <t>Funnhåndtering</t>
  </si>
  <si>
    <t>Sjeldenhet</t>
  </si>
  <si>
    <t>Kulturhistorisk</t>
  </si>
  <si>
    <t>Komplette</t>
  </si>
  <si>
    <t>Bevart i kontekst</t>
  </si>
  <si>
    <t>Tatt ut av kontekst</t>
  </si>
  <si>
    <t>Løsfunn</t>
  </si>
  <si>
    <t>God</t>
  </si>
  <si>
    <t>Dårlig</t>
  </si>
  <si>
    <t>Unik</t>
  </si>
  <si>
    <t>Høy</t>
  </si>
  <si>
    <t>Vanlig</t>
  </si>
  <si>
    <t>Massemateriale</t>
  </si>
  <si>
    <t>Funnhåndtering og aktsomhet</t>
  </si>
  <si>
    <t>Kulturhistorisk verdi</t>
  </si>
  <si>
    <t>Påslag eller fratrekk</t>
  </si>
  <si>
    <t>Samlet finnerlønn</t>
  </si>
  <si>
    <t>Samlet påslag/fratrekk (prosent)</t>
  </si>
  <si>
    <t xml:space="preserve">Samlet påslag/fratrekk (kroner)  </t>
  </si>
  <si>
    <t>Ikke</t>
  </si>
  <si>
    <t>Mangelfulle</t>
  </si>
  <si>
    <t>Lav - Middels</t>
  </si>
  <si>
    <t>Metallverdi</t>
  </si>
  <si>
    <t>Vekt (gram)</t>
  </si>
  <si>
    <t>Metall</t>
  </si>
  <si>
    <t>Gull</t>
  </si>
  <si>
    <t>Sølv</t>
  </si>
  <si>
    <t>kr</t>
  </si>
  <si>
    <t>Innstilling til finnerlønn</t>
  </si>
  <si>
    <t>Museum</t>
  </si>
  <si>
    <t>Arkeologisk museum, UiS</t>
  </si>
  <si>
    <t>Kulturhistorisk museum, UiO</t>
  </si>
  <si>
    <t>Vitenskapsmuseet, NTNU</t>
  </si>
  <si>
    <t>Universitetsmuseet i Bergen</t>
  </si>
  <si>
    <t>Universitetsmuseet i Tromsø</t>
  </si>
  <si>
    <t>Gjenstand</t>
  </si>
  <si>
    <t>Metallpris (kr/ gram)</t>
  </si>
  <si>
    <t>Museumsnummer</t>
  </si>
  <si>
    <t>Saksnummer</t>
  </si>
  <si>
    <t>Saksbehandler</t>
  </si>
  <si>
    <t>Dato</t>
  </si>
  <si>
    <t>B (kr 500-1000)</t>
  </si>
  <si>
    <t>C (kr 1000-2000)</t>
  </si>
  <si>
    <t>D (over kr 2000)</t>
  </si>
  <si>
    <t>Stor</t>
  </si>
  <si>
    <t>Melding om funn mottatt FK dato</t>
  </si>
  <si>
    <t>Svært høy</t>
  </si>
  <si>
    <t>Eventuelle merknader til vurderingen</t>
  </si>
  <si>
    <t>Beskrivelse av gjenstand, og vurdering</t>
  </si>
  <si>
    <t>Askeladden id</t>
  </si>
  <si>
    <t>Riksantikvaren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</si>
</sst>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kr&quot;\ * #,##0.00_-;\-&quot;kr&quot;\ * #,##0.00_-;_-&quot;kr&quot;\ * &quot;-&quot;??_-;_-@_-"/>
    <numFmt numFmtId="43" formatCode="_-* #,##0.00_-;\-* #,##0.00_-;_-* &quot;-&quot;??_-;_-@_-"/>
    <numFmt numFmtId="164" formatCode="dd/mm/yyyy;@"/>
    <numFmt numFmtId="165" formatCode="_-&quot;kr&quot;\ * #,##0_-;\-&quot;kr&quot;\ * #,##0_-;_-&quot;kr&quot;\ * &quot;-&quot;??_-;_-@_-"/>
    <numFmt numFmtId="166" formatCode="0.0"/>
    <numFmt numFmtId="167" formatCode="_-* #,##0_-;\-* #,##0_-;_-* &quot;-&quot;??_-;_-@_-"/>
    <numFmt numFmtId="168" formatCode=";;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6"/>
      <color theme="1"/>
      <name val="Trebuchet MS"/>
      <family val="2"/>
    </font>
    <font>
      <i/>
      <sz val="11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11"/>
      <name val="Calibri"/>
      <family val="2"/>
      <scheme val="minor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/>
    <xf numFmtId="9" fontId="0" fillId="0" borderId="0" xfId="0" applyNumberFormat="1"/>
    <xf numFmtId="0" fontId="0" fillId="0" borderId="0" xfId="0" applyBorder="1"/>
    <xf numFmtId="0" fontId="0" fillId="0" borderId="0" xfId="0" applyProtection="1">
      <protection hidden="1"/>
    </xf>
    <xf numFmtId="0" fontId="0" fillId="2" borderId="1" xfId="0" applyFill="1" applyBorder="1" applyProtection="1">
      <protection hidden="1"/>
    </xf>
    <xf numFmtId="0" fontId="0" fillId="2" borderId="2" xfId="0" applyFill="1" applyBorder="1" applyProtection="1">
      <protection hidden="1"/>
    </xf>
    <xf numFmtId="0" fontId="0" fillId="2" borderId="3" xfId="0" applyFill="1" applyBorder="1" applyProtection="1">
      <protection hidden="1"/>
    </xf>
    <xf numFmtId="0" fontId="7" fillId="2" borderId="4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5" xfId="0" applyFill="1" applyBorder="1" applyProtection="1">
      <protection hidden="1"/>
    </xf>
    <xf numFmtId="0" fontId="0" fillId="2" borderId="4" xfId="0" applyFill="1" applyBorder="1" applyProtection="1">
      <protection hidden="1"/>
    </xf>
    <xf numFmtId="0" fontId="0" fillId="2" borderId="0" xfId="0" applyFill="1" applyBorder="1" applyAlignment="1" applyProtection="1">
      <alignment horizontal="right"/>
      <protection hidden="1"/>
    </xf>
    <xf numFmtId="0" fontId="0" fillId="2" borderId="4" xfId="0" applyFill="1" applyBorder="1" applyAlignment="1" applyProtection="1">
      <alignment horizontal="right"/>
      <protection hidden="1"/>
    </xf>
    <xf numFmtId="0" fontId="8" fillId="2" borderId="4" xfId="0" applyFont="1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165" fontId="0" fillId="0" borderId="0" xfId="0" applyNumberFormat="1" applyProtection="1">
      <protection hidden="1"/>
    </xf>
    <xf numFmtId="0" fontId="4" fillId="0" borderId="0" xfId="0" applyFont="1" applyProtection="1">
      <protection hidden="1"/>
    </xf>
    <xf numFmtId="168" fontId="4" fillId="0" borderId="0" xfId="0" applyNumberFormat="1" applyFont="1" applyProtection="1">
      <protection hidden="1"/>
    </xf>
    <xf numFmtId="0" fontId="6" fillId="2" borderId="1" xfId="0" applyFont="1" applyFill="1" applyBorder="1" applyProtection="1">
      <protection hidden="1"/>
    </xf>
    <xf numFmtId="0" fontId="0" fillId="2" borderId="4" xfId="0" applyFont="1" applyFill="1" applyBorder="1" applyProtection="1">
      <protection hidden="1"/>
    </xf>
    <xf numFmtId="9" fontId="0" fillId="2" borderId="5" xfId="0" applyNumberFormat="1" applyFill="1" applyBorder="1" applyProtection="1">
      <protection hidden="1"/>
    </xf>
    <xf numFmtId="9" fontId="0" fillId="2" borderId="14" xfId="0" applyNumberFormat="1" applyFill="1" applyBorder="1" applyProtection="1">
      <protection hidden="1"/>
    </xf>
    <xf numFmtId="165" fontId="0" fillId="2" borderId="11" xfId="1" applyNumberFormat="1" applyFont="1" applyFill="1" applyBorder="1" applyProtection="1">
      <protection hidden="1"/>
    </xf>
    <xf numFmtId="165" fontId="0" fillId="2" borderId="17" xfId="0" applyNumberFormat="1" applyFill="1" applyBorder="1" applyProtection="1">
      <protection hidden="1"/>
    </xf>
    <xf numFmtId="9" fontId="0" fillId="2" borderId="6" xfId="0" applyNumberFormat="1" applyFill="1" applyBorder="1" applyProtection="1">
      <protection hidden="1"/>
    </xf>
    <xf numFmtId="165" fontId="0" fillId="2" borderId="18" xfId="0" applyNumberFormat="1" applyFill="1" applyBorder="1" applyProtection="1">
      <protection hidden="1"/>
    </xf>
    <xf numFmtId="165" fontId="0" fillId="2" borderId="20" xfId="0" applyNumberFormat="1" applyFill="1" applyBorder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right"/>
      <protection hidden="1"/>
    </xf>
    <xf numFmtId="167" fontId="5" fillId="0" borderId="0" xfId="2" applyNumberFormat="1" applyFont="1" applyProtection="1">
      <protection hidden="1"/>
    </xf>
    <xf numFmtId="0" fontId="0" fillId="0" borderId="19" xfId="0" applyFill="1" applyBorder="1" applyProtection="1">
      <protection locked="0"/>
    </xf>
    <xf numFmtId="14" fontId="0" fillId="0" borderId="17" xfId="0" applyNumberFormat="1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14" fontId="0" fillId="0" borderId="15" xfId="0" applyNumberFormat="1" applyFill="1" applyBorder="1" applyProtection="1">
      <protection locked="0"/>
    </xf>
    <xf numFmtId="164" fontId="0" fillId="0" borderId="18" xfId="0" applyNumberFormat="1" applyFill="1" applyBorder="1" applyProtection="1">
      <protection locked="0"/>
    </xf>
    <xf numFmtId="166" fontId="0" fillId="0" borderId="17" xfId="0" applyNumberFormat="1" applyFill="1" applyBorder="1" applyProtection="1">
      <protection locked="0"/>
    </xf>
    <xf numFmtId="165" fontId="0" fillId="0" borderId="15" xfId="0" applyNumberFormat="1" applyFill="1" applyBorder="1" applyProtection="1">
      <protection locked="0"/>
    </xf>
    <xf numFmtId="168" fontId="0" fillId="0" borderId="0" xfId="0" applyNumberFormat="1" applyProtection="1">
      <protection hidden="1"/>
    </xf>
    <xf numFmtId="2" fontId="12" fillId="0" borderId="0" xfId="0" applyNumberFormat="1" applyFont="1" applyProtection="1">
      <protection hidden="1"/>
    </xf>
    <xf numFmtId="10" fontId="0" fillId="0" borderId="0" xfId="0" applyNumberFormat="1" applyProtection="1">
      <protection hidden="1"/>
    </xf>
    <xf numFmtId="9" fontId="0" fillId="0" borderId="0" xfId="0" applyNumberFormat="1" applyBorder="1"/>
    <xf numFmtId="9" fontId="0" fillId="0" borderId="0" xfId="0" applyNumberFormat="1" applyFill="1" applyBorder="1"/>
    <xf numFmtId="168" fontId="12" fillId="0" borderId="0" xfId="0" applyNumberFormat="1" applyFont="1" applyAlignment="1" applyProtection="1">
      <alignment horizontal="center"/>
      <protection hidden="1"/>
    </xf>
    <xf numFmtId="168" fontId="0" fillId="0" borderId="0" xfId="3" applyNumberFormat="1" applyFont="1" applyProtection="1">
      <protection hidden="1"/>
    </xf>
    <xf numFmtId="167" fontId="0" fillId="0" borderId="0" xfId="0" applyNumberFormat="1" applyProtection="1">
      <protection hidden="1"/>
    </xf>
    <xf numFmtId="0" fontId="2" fillId="2" borderId="23" xfId="0" applyFont="1" applyFill="1" applyBorder="1" applyProtection="1">
      <protection hidden="1"/>
    </xf>
    <xf numFmtId="0" fontId="0" fillId="0" borderId="24" xfId="0" applyBorder="1" applyProtection="1">
      <protection locked="0"/>
    </xf>
    <xf numFmtId="165" fontId="0" fillId="0" borderId="25" xfId="1" applyNumberFormat="1" applyFont="1" applyBorder="1" applyProtection="1">
      <protection locked="0"/>
    </xf>
    <xf numFmtId="0" fontId="8" fillId="2" borderId="1" xfId="0" applyFont="1" applyFill="1" applyBorder="1" applyProtection="1">
      <protection hidden="1"/>
    </xf>
    <xf numFmtId="0" fontId="0" fillId="0" borderId="17" xfId="0" applyFill="1" applyBorder="1" applyAlignment="1" applyProtection="1">
      <alignment horizontal="center"/>
      <protection locked="0" hidden="1"/>
    </xf>
    <xf numFmtId="14" fontId="0" fillId="0" borderId="0" xfId="0" applyNumberFormat="1" applyProtection="1">
      <protection hidden="1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horizontal="right"/>
      <protection locked="0"/>
    </xf>
    <xf numFmtId="0" fontId="0" fillId="0" borderId="14" xfId="0" applyFill="1" applyBorder="1" applyAlignment="1" applyProtection="1">
      <alignment horizontal="right"/>
      <protection locked="0"/>
    </xf>
    <xf numFmtId="49" fontId="0" fillId="0" borderId="12" xfId="0" applyNumberFormat="1" applyFill="1" applyBorder="1" applyAlignment="1" applyProtection="1">
      <alignment vertical="center" wrapText="1"/>
      <protection locked="0"/>
    </xf>
    <xf numFmtId="49" fontId="0" fillId="0" borderId="13" xfId="0" applyNumberFormat="1" applyFill="1" applyBorder="1" applyAlignment="1" applyProtection="1">
      <alignment vertical="center" wrapText="1"/>
      <protection locked="0"/>
    </xf>
    <xf numFmtId="49" fontId="0" fillId="0" borderId="14" xfId="0" applyNumberFormat="1" applyFill="1" applyBorder="1" applyAlignment="1" applyProtection="1">
      <alignment vertical="center" wrapText="1"/>
      <protection locked="0"/>
    </xf>
    <xf numFmtId="0" fontId="0" fillId="0" borderId="22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horizontal="right"/>
      <protection hidden="1"/>
    </xf>
    <xf numFmtId="0" fontId="0" fillId="2" borderId="10" xfId="0" applyFill="1" applyBorder="1" applyAlignment="1" applyProtection="1">
      <alignment horizontal="right"/>
      <protection hidden="1"/>
    </xf>
    <xf numFmtId="0" fontId="0" fillId="2" borderId="12" xfId="0" applyFill="1" applyBorder="1" applyAlignment="1" applyProtection="1">
      <alignment horizontal="right"/>
      <protection hidden="1"/>
    </xf>
    <xf numFmtId="0" fontId="0" fillId="2" borderId="13" xfId="0" applyFill="1" applyBorder="1" applyAlignment="1" applyProtection="1">
      <alignment horizontal="right"/>
      <protection hidden="1"/>
    </xf>
  </cellXfs>
  <cellStyles count="4">
    <cellStyle name="Komma" xfId="2" builtinId="3"/>
    <cellStyle name="Normal" xfId="0" builtinId="0"/>
    <cellStyle name="Prosent" xfId="3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0744-0F90-413E-A03F-0F782D213F4E}">
  <sheetPr>
    <pageSetUpPr fitToPage="1"/>
  </sheetPr>
  <dimension ref="B1:I42"/>
  <sheetViews>
    <sheetView tabSelected="1" zoomScale="80" zoomScaleNormal="80" workbookViewId="0">
      <selection activeCell="B10" sqref="B10:D10"/>
    </sheetView>
  </sheetViews>
  <sheetFormatPr baseColWidth="10" defaultRowHeight="15" x14ac:dyDescent="0.25"/>
  <cols>
    <col min="1" max="1" width="10.85546875" style="4" customWidth="1"/>
    <col min="2" max="2" width="43.28515625" style="4" customWidth="1"/>
    <col min="3" max="3" width="25.7109375" style="4" customWidth="1"/>
    <col min="4" max="4" width="28.28515625" style="4" customWidth="1"/>
    <col min="5" max="5" width="7.28515625" style="4" customWidth="1"/>
    <col min="6" max="16384" width="11.42578125" style="4"/>
  </cols>
  <sheetData>
    <row r="1" spans="2:5" ht="15.75" thickBot="1" x14ac:dyDescent="0.3"/>
    <row r="2" spans="2:5" x14ac:dyDescent="0.25">
      <c r="B2" s="5"/>
      <c r="C2" s="6"/>
      <c r="D2" s="7"/>
    </row>
    <row r="3" spans="2:5" ht="21" x14ac:dyDescent="0.35">
      <c r="B3" s="8" t="s">
        <v>47</v>
      </c>
      <c r="C3" s="12" t="s">
        <v>68</v>
      </c>
      <c r="D3" s="56"/>
    </row>
    <row r="4" spans="2:5" ht="6.75" customHeight="1" x14ac:dyDescent="0.25">
      <c r="B4" s="11"/>
      <c r="C4" s="9"/>
      <c r="D4" s="10"/>
    </row>
    <row r="5" spans="2:5" x14ac:dyDescent="0.25">
      <c r="B5" s="33"/>
      <c r="C5" s="12" t="s">
        <v>59</v>
      </c>
      <c r="D5" s="34"/>
    </row>
    <row r="6" spans="2:5" ht="6.75" customHeight="1" x14ac:dyDescent="0.25">
      <c r="B6" s="11"/>
      <c r="C6" s="9"/>
      <c r="D6" s="10"/>
    </row>
    <row r="7" spans="2:5" x14ac:dyDescent="0.25">
      <c r="B7" s="13" t="s">
        <v>54</v>
      </c>
      <c r="C7" s="61"/>
      <c r="D7" s="62"/>
    </row>
    <row r="8" spans="2:5" x14ac:dyDescent="0.25">
      <c r="B8" s="11"/>
      <c r="C8" s="9" t="s">
        <v>56</v>
      </c>
      <c r="D8" s="35"/>
    </row>
    <row r="9" spans="2:5" x14ac:dyDescent="0.25">
      <c r="B9" s="14" t="s">
        <v>67</v>
      </c>
      <c r="C9" s="9" t="s">
        <v>57</v>
      </c>
      <c r="D9" s="36"/>
    </row>
    <row r="10" spans="2:5" ht="156.75" customHeight="1" x14ac:dyDescent="0.25">
      <c r="B10" s="63"/>
      <c r="C10" s="64"/>
      <c r="D10" s="65"/>
    </row>
    <row r="11" spans="2:5" x14ac:dyDescent="0.25">
      <c r="B11" s="13" t="s">
        <v>58</v>
      </c>
      <c r="C11" s="66"/>
      <c r="D11" s="67"/>
    </row>
    <row r="12" spans="2:5" ht="7.5" customHeight="1" thickBot="1" x14ac:dyDescent="0.3">
      <c r="B12" s="15"/>
      <c r="C12" s="16"/>
      <c r="D12" s="17"/>
    </row>
    <row r="13" spans="2:5" ht="7.5" customHeight="1" thickBot="1" x14ac:dyDescent="0.3"/>
    <row r="14" spans="2:5" ht="15.75" thickBot="1" x14ac:dyDescent="0.3">
      <c r="B14" s="52" t="s">
        <v>15</v>
      </c>
      <c r="C14" s="53"/>
      <c r="D14" s="54"/>
    </row>
    <row r="15" spans="2:5" ht="6.75" customHeight="1" thickBot="1" x14ac:dyDescent="0.3">
      <c r="D15" s="18"/>
    </row>
    <row r="16" spans="2:5" x14ac:dyDescent="0.25">
      <c r="B16" s="5" t="s">
        <v>0</v>
      </c>
      <c r="C16" s="37"/>
      <c r="D16" s="7"/>
      <c r="E16" s="19"/>
    </row>
    <row r="17" spans="2:9" x14ac:dyDescent="0.25">
      <c r="B17" s="11" t="s">
        <v>6</v>
      </c>
      <c r="C17" s="38"/>
      <c r="D17" s="10" t="s">
        <v>7</v>
      </c>
      <c r="E17" s="20"/>
      <c r="I17" s="45"/>
    </row>
    <row r="18" spans="2:9" x14ac:dyDescent="0.25">
      <c r="B18" s="11" t="s">
        <v>8</v>
      </c>
      <c r="C18" s="39"/>
      <c r="D18" s="10"/>
      <c r="E18" s="20"/>
    </row>
    <row r="19" spans="2:9" x14ac:dyDescent="0.25">
      <c r="B19" s="11" t="s">
        <v>12</v>
      </c>
      <c r="C19" s="39"/>
      <c r="D19" s="10"/>
      <c r="E19" s="49">
        <f>IF(C19="ja",1,IF(C19="Nei",0,IF(C19="",1)))</f>
        <v>1</v>
      </c>
    </row>
    <row r="20" spans="2:9" x14ac:dyDescent="0.25">
      <c r="B20" s="11" t="s">
        <v>13</v>
      </c>
      <c r="C20" s="39"/>
      <c r="D20" s="10"/>
      <c r="E20" s="20">
        <f>IF(C20="ja",1,IF(C20="Nei",0,IF(C20="",1)))</f>
        <v>1</v>
      </c>
    </row>
    <row r="21" spans="2:9" x14ac:dyDescent="0.25">
      <c r="B21" s="11" t="s">
        <v>14</v>
      </c>
      <c r="C21" s="40"/>
      <c r="D21" s="10"/>
      <c r="E21" s="19"/>
    </row>
    <row r="22" spans="2:9" ht="15.75" thickBot="1" x14ac:dyDescent="0.3">
      <c r="B22" s="15" t="s">
        <v>64</v>
      </c>
      <c r="C22" s="41"/>
      <c r="D22" s="17"/>
      <c r="E22" s="19"/>
    </row>
    <row r="23" spans="2:9" ht="6" customHeight="1" thickBot="1" x14ac:dyDescent="0.3"/>
    <row r="24" spans="2:9" x14ac:dyDescent="0.25">
      <c r="B24" s="21" t="s">
        <v>34</v>
      </c>
      <c r="C24" s="6"/>
      <c r="D24" s="7"/>
    </row>
    <row r="25" spans="2:9" x14ac:dyDescent="0.25">
      <c r="B25" s="22" t="s">
        <v>17</v>
      </c>
      <c r="C25" s="39"/>
      <c r="D25" s="23" t="str">
        <f>IF(C25="Komplette",0%,IF(C25="Mangelfulle",-50%,IF(C25="Ikke",-100%,"")))</f>
        <v/>
      </c>
      <c r="F25" s="50">
        <f>SUM(D25:D29)</f>
        <v>0</v>
      </c>
      <c r="H25" s="46"/>
    </row>
    <row r="26" spans="2:9" x14ac:dyDescent="0.25">
      <c r="B26" s="11" t="s">
        <v>32</v>
      </c>
      <c r="C26" s="39"/>
      <c r="D26" s="23" t="str">
        <f>IF(C26="God",+ 25 %,IF(C26="Dårlig",-25%,""))</f>
        <v/>
      </c>
    </row>
    <row r="27" spans="2:9" x14ac:dyDescent="0.25">
      <c r="B27" s="11" t="s">
        <v>18</v>
      </c>
      <c r="C27" s="39"/>
      <c r="D27" s="23" t="str">
        <f>IF(C27="Bevart i kontekst",25%,IF(C27="Tatt ut av kontekst",-50%,IF(C27="Løsfunn",0,"")))</f>
        <v/>
      </c>
    </row>
    <row r="28" spans="2:9" x14ac:dyDescent="0.25">
      <c r="B28" s="11" t="s">
        <v>20</v>
      </c>
      <c r="C28" s="39"/>
      <c r="D28" s="23" t="str">
        <f>IF(C28="Unik",100%,IF(C28="Stor",50%,IF(C28="Vanlig",0,IF(C28="Massemateriale",0,""))))</f>
        <v/>
      </c>
    </row>
    <row r="29" spans="2:9" x14ac:dyDescent="0.25">
      <c r="B29" s="11" t="s">
        <v>33</v>
      </c>
      <c r="C29" s="39"/>
      <c r="D29" s="23" t="str">
        <f>IF(C29="Svært høy",50%,IF(C29="Høy",+ 25 %,IF(C29="Lav - Middels",0%,"")))</f>
        <v/>
      </c>
    </row>
    <row r="30" spans="2:9" x14ac:dyDescent="0.25">
      <c r="B30" s="70" t="s">
        <v>36</v>
      </c>
      <c r="C30" s="71"/>
      <c r="D30" s="24">
        <f>LOOKUP(F25,'Ark2'!B10:B25,'Ark2'!C10:C25)</f>
        <v>0</v>
      </c>
    </row>
    <row r="31" spans="2:9" ht="15.75" thickBot="1" x14ac:dyDescent="0.3">
      <c r="B31" s="68" t="s">
        <v>37</v>
      </c>
      <c r="C31" s="69"/>
      <c r="D31" s="25">
        <f>SUM(D14*D30)</f>
        <v>0</v>
      </c>
    </row>
    <row r="32" spans="2:9" ht="6.75" customHeight="1" thickBot="1" x14ac:dyDescent="0.3"/>
    <row r="33" spans="2:8" x14ac:dyDescent="0.25">
      <c r="B33" s="21" t="s">
        <v>41</v>
      </c>
      <c r="C33" s="6"/>
      <c r="D33" s="7"/>
    </row>
    <row r="34" spans="2:8" x14ac:dyDescent="0.25">
      <c r="B34" s="33"/>
      <c r="C34" s="12" t="s">
        <v>42</v>
      </c>
      <c r="D34" s="42"/>
      <c r="H34" s="51"/>
    </row>
    <row r="35" spans="2:8" x14ac:dyDescent="0.25">
      <c r="B35" s="13" t="s">
        <v>55</v>
      </c>
      <c r="C35" s="43"/>
      <c r="D35" s="26">
        <f>SUM(D34*C35)</f>
        <v>0</v>
      </c>
    </row>
    <row r="36" spans="2:8" ht="15.75" thickBot="1" x14ac:dyDescent="0.3">
      <c r="B36" s="27">
        <v>0.1</v>
      </c>
      <c r="C36" s="28">
        <f>SUM(D35*0.1)</f>
        <v>0</v>
      </c>
      <c r="D36" s="29">
        <f>SUM(D35+C36)</f>
        <v>0</v>
      </c>
    </row>
    <row r="37" spans="2:8" x14ac:dyDescent="0.25">
      <c r="D37" s="44">
        <f>(D14+D31+D36)*E19*E20</f>
        <v>0</v>
      </c>
    </row>
    <row r="38" spans="2:8" ht="31.5" x14ac:dyDescent="0.5">
      <c r="B38" s="30" t="s">
        <v>35</v>
      </c>
      <c r="C38" s="31" t="s">
        <v>46</v>
      </c>
      <c r="D38" s="32">
        <f>ROUNDUP(D37,-2)</f>
        <v>0</v>
      </c>
    </row>
    <row r="39" spans="2:8" ht="15.75" thickBot="1" x14ac:dyDescent="0.3"/>
    <row r="40" spans="2:8" x14ac:dyDescent="0.25">
      <c r="B40" s="55" t="s">
        <v>66</v>
      </c>
      <c r="C40" s="6"/>
      <c r="D40" s="7"/>
    </row>
    <row r="41" spans="2:8" ht="117" customHeight="1" thickBot="1" x14ac:dyDescent="0.3">
      <c r="B41" s="58"/>
      <c r="C41" s="59"/>
      <c r="D41" s="60"/>
    </row>
    <row r="42" spans="2:8" x14ac:dyDescent="0.25">
      <c r="C42" s="4" t="s">
        <v>69</v>
      </c>
      <c r="D42" s="57">
        <v>43517</v>
      </c>
    </row>
  </sheetData>
  <sheetProtection algorithmName="SHA-512" hashValue="xlKqR1LUV99b9fuICTmmvFsYxWciaG+L1c6EnpgOjsXu6LHBFwns3pgyV5Oojr0WirBuaEv4d34HCVr73oSEbQ==" saltValue="mJIXVDWH3csUn2ZSrZqXhw==" spinCount="100000" sheet="1" selectLockedCells="1"/>
  <mergeCells count="6">
    <mergeCell ref="B41:D41"/>
    <mergeCell ref="C7:D7"/>
    <mergeCell ref="B10:D10"/>
    <mergeCell ref="C11:D11"/>
    <mergeCell ref="B31:C31"/>
    <mergeCell ref="B30:C30"/>
  </mergeCells>
  <dataValidations count="11">
    <dataValidation type="list" showInputMessage="1" showErrorMessage="1" error="Ikke tillat valg" sqref="C16" xr:uid="{9E1E12C2-11CB-4916-80AC-1A3C390D61A8}">
      <formula1>Funnsituasjon</formula1>
    </dataValidation>
    <dataValidation type="whole" allowBlank="1" showInputMessage="1" showErrorMessage="1" sqref="C17" xr:uid="{FF9118CD-43CD-4FE5-8883-FEE96E4E5CE2}">
      <formula1>0</formula1>
      <formula2>1000</formula2>
    </dataValidation>
    <dataValidation type="list" showInputMessage="1" showErrorMessage="1" promptTitle="Bare aktuell for metallsøkerfunn" prompt="Skal ikke fylles ut for andre funn" sqref="C20 C18" xr:uid="{2676082C-F4CC-4D70-9947-7CDC30D3FD49}">
      <formula1>Ja_eller_nei</formula1>
    </dataValidation>
    <dataValidation type="list" allowBlank="1" showInputMessage="1" showErrorMessage="1" promptTitle="Bare aktuell for metallsøkerfunn" prompt="Skal ikke fylles ut for andre funn" sqref="C19" xr:uid="{F06F356A-00B3-4384-A0C9-85F2E54C93A7}">
      <formula1>Ja_eller_nei</formula1>
    </dataValidation>
    <dataValidation type="list" showInputMessage="1" showErrorMessage="1" sqref="C26" xr:uid="{DB699CC5-50F2-4FC9-8A3A-5E579DB833A7}">
      <formula1>Funnhåndtering</formula1>
    </dataValidation>
    <dataValidation type="list" allowBlank="1" showInputMessage="1" showErrorMessage="1" sqref="C27" xr:uid="{4B36E0D7-4A58-4C35-A0D2-F7949E677F0B}">
      <formula1>Kontekst</formula1>
    </dataValidation>
    <dataValidation type="list" allowBlank="1" showInputMessage="1" showErrorMessage="1" sqref="C28" xr:uid="{31FD33C1-62EF-4FCF-B632-3CA1A31EB9DA}">
      <formula1>Sjeldenhet</formula1>
    </dataValidation>
    <dataValidation type="list" showInputMessage="1" showErrorMessage="1" sqref="C23:C25" xr:uid="{452BD13C-F01D-4D57-9B6D-12573ED237FC}">
      <formula1>Funnopplysninger</formula1>
    </dataValidation>
    <dataValidation type="list" allowBlank="1" showInputMessage="1" showErrorMessage="1" sqref="B34" xr:uid="{BE4FD296-8A26-4969-A6E7-35F8B06BA7EA}">
      <formula1>Metall</formula1>
    </dataValidation>
    <dataValidation allowBlank="1" showInputMessage="1" showErrorMessage="1" promptTitle="Beskrivelse og vurdering" prompt="Her skal beskrivelse av gjenstanden og vurdering som ligger til grunn for innstillingen skrives." sqref="B10:D10" xr:uid="{64BCF094-657F-40EB-82FF-844169BF31FB}"/>
    <dataValidation operator="greaterThan" allowBlank="1" showInputMessage="1" showErrorMessage="1" sqref="D38" xr:uid="{F36513FF-110D-48EA-B306-FBBC772F1D4C}"/>
  </dataValidations>
  <pageMargins left="0.7" right="0.7" top="0.75" bottom="0.75" header="0.3" footer="0.3"/>
  <pageSetup paperSize="9" scale="9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306953F-5307-446C-8850-72B201E2BD15}">
          <x14:formula1>
            <xm:f>'Ark2'!$H$2:$H$5</xm:f>
          </x14:formula1>
          <xm:sqref>C14</xm:sqref>
        </x14:dataValidation>
        <x14:dataValidation type="list" allowBlank="1" showErrorMessage="1" xr:uid="{9EE56503-D026-4DB2-9631-99239EBA59BF}">
          <x14:formula1>
            <xm:f>'Ark2'!$D$2:$D$6</xm:f>
          </x14:formula1>
          <xm:sqref>B5</xm:sqref>
        </x14:dataValidation>
        <x14:dataValidation type="list" allowBlank="1" showInputMessage="1" showErrorMessage="1" xr:uid="{EE5C1F1A-EF4E-4C64-9CBE-214F4A8FCBBA}">
          <x14:formula1>
            <xm:f>'Ark2'!$L$2:$L$4</xm:f>
          </x14:formula1>
          <xm:sqref>C29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8F705-F670-4E75-9430-64AFA72C24F5}">
  <dimension ref="B1:M32"/>
  <sheetViews>
    <sheetView workbookViewId="0">
      <selection activeCell="C26" sqref="C26"/>
    </sheetView>
  </sheetViews>
  <sheetFormatPr baseColWidth="10" defaultRowHeight="15" x14ac:dyDescent="0.25"/>
  <cols>
    <col min="2" max="2" width="13.42578125" bestFit="1" customWidth="1"/>
    <col min="3" max="3" width="11.7109375" bestFit="1" customWidth="1"/>
    <col min="4" max="4" width="26.85546875" bestFit="1" customWidth="1"/>
    <col min="5" max="5" width="17.140625" bestFit="1" customWidth="1"/>
    <col min="6" max="6" width="17.140625" customWidth="1"/>
    <col min="7" max="7" width="17.42578125" bestFit="1" customWidth="1"/>
    <col min="8" max="8" width="17.42578125" customWidth="1"/>
  </cols>
  <sheetData>
    <row r="1" spans="2:13" x14ac:dyDescent="0.25">
      <c r="B1" s="1" t="s">
        <v>5</v>
      </c>
      <c r="C1" s="1" t="s">
        <v>11</v>
      </c>
      <c r="D1" s="1" t="s">
        <v>48</v>
      </c>
      <c r="E1" s="1" t="s">
        <v>17</v>
      </c>
      <c r="F1" s="1" t="s">
        <v>43</v>
      </c>
      <c r="G1" s="1" t="s">
        <v>18</v>
      </c>
      <c r="H1" s="1" t="s">
        <v>16</v>
      </c>
      <c r="I1" s="1" t="s">
        <v>19</v>
      </c>
      <c r="J1" s="1" t="s">
        <v>20</v>
      </c>
      <c r="K1" s="1"/>
      <c r="L1" s="1" t="s">
        <v>21</v>
      </c>
    </row>
    <row r="2" spans="2:13" x14ac:dyDescent="0.25">
      <c r="B2" t="s">
        <v>1</v>
      </c>
      <c r="C2" t="s">
        <v>9</v>
      </c>
      <c r="D2" t="s">
        <v>49</v>
      </c>
      <c r="E2" t="s">
        <v>22</v>
      </c>
      <c r="F2" s="2" t="s">
        <v>44</v>
      </c>
      <c r="G2" t="s">
        <v>23</v>
      </c>
      <c r="H2" s="2" t="s">
        <v>60</v>
      </c>
      <c r="I2" t="s">
        <v>26</v>
      </c>
      <c r="J2" t="s">
        <v>28</v>
      </c>
      <c r="K2" s="2">
        <v>1</v>
      </c>
      <c r="L2" t="s">
        <v>65</v>
      </c>
      <c r="M2" s="2">
        <v>0.5</v>
      </c>
    </row>
    <row r="3" spans="2:13" x14ac:dyDescent="0.25">
      <c r="B3" t="s">
        <v>2</v>
      </c>
      <c r="C3" t="s">
        <v>10</v>
      </c>
      <c r="D3" t="s">
        <v>50</v>
      </c>
      <c r="E3" t="s">
        <v>39</v>
      </c>
      <c r="F3" s="2" t="s">
        <v>45</v>
      </c>
      <c r="G3" t="s">
        <v>24</v>
      </c>
      <c r="H3" s="2" t="s">
        <v>61</v>
      </c>
      <c r="I3" t="s">
        <v>27</v>
      </c>
      <c r="J3" t="s">
        <v>63</v>
      </c>
      <c r="K3" s="2">
        <v>0.5</v>
      </c>
      <c r="L3" t="s">
        <v>29</v>
      </c>
      <c r="M3" s="2">
        <v>0.25</v>
      </c>
    </row>
    <row r="4" spans="2:13" x14ac:dyDescent="0.25">
      <c r="B4" t="s">
        <v>3</v>
      </c>
      <c r="D4" t="s">
        <v>51</v>
      </c>
      <c r="E4" t="s">
        <v>38</v>
      </c>
      <c r="F4" s="2"/>
      <c r="G4" t="s">
        <v>25</v>
      </c>
      <c r="H4" s="2" t="s">
        <v>62</v>
      </c>
      <c r="J4" t="s">
        <v>30</v>
      </c>
      <c r="K4" s="2">
        <v>0</v>
      </c>
      <c r="L4" t="s">
        <v>40</v>
      </c>
      <c r="M4" s="2"/>
    </row>
    <row r="5" spans="2:13" x14ac:dyDescent="0.25">
      <c r="B5" t="s">
        <v>4</v>
      </c>
      <c r="D5" t="s">
        <v>52</v>
      </c>
      <c r="J5" t="s">
        <v>31</v>
      </c>
      <c r="K5" s="2">
        <v>0</v>
      </c>
    </row>
    <row r="6" spans="2:13" x14ac:dyDescent="0.25">
      <c r="D6" t="s">
        <v>53</v>
      </c>
    </row>
    <row r="9" spans="2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2:13" x14ac:dyDescent="0.25">
      <c r="B10" s="47">
        <v>-1.75</v>
      </c>
      <c r="C10" s="47">
        <v>-1</v>
      </c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2:13" x14ac:dyDescent="0.25">
      <c r="B11" s="47">
        <v>-1.5</v>
      </c>
      <c r="C11" s="47">
        <v>-1</v>
      </c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x14ac:dyDescent="0.25">
      <c r="B12" s="47">
        <v>-1.25</v>
      </c>
      <c r="C12" s="47">
        <v>-1</v>
      </c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x14ac:dyDescent="0.25">
      <c r="B13" s="47">
        <v>-1</v>
      </c>
      <c r="C13" s="47">
        <v>-1</v>
      </c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2:13" x14ac:dyDescent="0.25">
      <c r="B14" s="47">
        <v>-0.75</v>
      </c>
      <c r="C14" s="47">
        <v>-0.75</v>
      </c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 x14ac:dyDescent="0.25">
      <c r="B15" s="47">
        <v>-0.5</v>
      </c>
      <c r="C15" s="47">
        <v>-0.5</v>
      </c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2:13" x14ac:dyDescent="0.25">
      <c r="B16" s="47">
        <v>-0.25</v>
      </c>
      <c r="C16" s="47">
        <v>-0.25</v>
      </c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x14ac:dyDescent="0.25">
      <c r="B17" s="48">
        <v>0</v>
      </c>
      <c r="C17" s="48">
        <v>0</v>
      </c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x14ac:dyDescent="0.25">
      <c r="B18" s="47">
        <v>0.25</v>
      </c>
      <c r="C18" s="48">
        <v>0.25</v>
      </c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2:13" x14ac:dyDescent="0.25">
      <c r="B19" s="47">
        <v>0.5</v>
      </c>
      <c r="C19" s="48">
        <v>0.5</v>
      </c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2:13" x14ac:dyDescent="0.25">
      <c r="B20" s="47">
        <v>0.75</v>
      </c>
      <c r="C20" s="48">
        <v>0.75</v>
      </c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2:13" x14ac:dyDescent="0.25">
      <c r="B21" s="47">
        <v>1</v>
      </c>
      <c r="C21" s="48">
        <v>1</v>
      </c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2:13" x14ac:dyDescent="0.25">
      <c r="B22" s="47">
        <v>1.25</v>
      </c>
      <c r="C22" s="48">
        <v>1.25</v>
      </c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2:13" x14ac:dyDescent="0.25">
      <c r="B23" s="47">
        <v>1.5</v>
      </c>
      <c r="C23" s="48">
        <v>1.5</v>
      </c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2:13" x14ac:dyDescent="0.25">
      <c r="B24" s="47">
        <v>1.75</v>
      </c>
      <c r="C24" s="47">
        <v>1.75</v>
      </c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2:13" x14ac:dyDescent="0.25">
      <c r="B25" s="47">
        <v>2</v>
      </c>
      <c r="C25" s="47">
        <v>2</v>
      </c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2:13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2:13" x14ac:dyDescent="0.25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2:13" x14ac:dyDescent="0.25"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2:13" x14ac:dyDescent="0.25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2:13" x14ac:dyDescent="0.25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2:13" x14ac:dyDescent="0.25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2:13" x14ac:dyDescent="0.25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</sheetData>
  <sheetProtection algorithmName="SHA-512" hashValue="V2nBU50+B0v31a2VT/Z/4kv5ZLltdoLnWFBp7D1VdzDm+EfOr88Cp+R6hHYiRB1Ko54c+g+n1+euWDMhYCmYgw==" saltValue="vIiV114HqxN9jXROdshmsA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10</vt:i4>
      </vt:variant>
    </vt:vector>
  </HeadingPairs>
  <TitlesOfParts>
    <vt:vector size="12" baseType="lpstr">
      <vt:lpstr>Ark1</vt:lpstr>
      <vt:lpstr>Ark2</vt:lpstr>
      <vt:lpstr>ABC</vt:lpstr>
      <vt:lpstr>Funnhåndtering</vt:lpstr>
      <vt:lpstr>Funnopplysninger</vt:lpstr>
      <vt:lpstr>Funnsituasjon</vt:lpstr>
      <vt:lpstr>Ja_eller_nei</vt:lpstr>
      <vt:lpstr>Kontekst</vt:lpstr>
      <vt:lpstr>Kulturhistorisk</vt:lpstr>
      <vt:lpstr>Metall</vt:lpstr>
      <vt:lpstr>Sjeldenhet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Gundersen</dc:creator>
  <cp:lastModifiedBy>Jostein Gundersen</cp:lastModifiedBy>
  <cp:lastPrinted>2019-02-21T08:39:57Z</cp:lastPrinted>
  <dcterms:created xsi:type="dcterms:W3CDTF">2018-08-06T06:52:27Z</dcterms:created>
  <dcterms:modified xsi:type="dcterms:W3CDTF">2019-02-21T09:24:37Z</dcterms:modified>
</cp:coreProperties>
</file>